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BTECH 24-25 n 25-26" sheetId="1" r:id="rId1"/>
    <sheet name="MTECH 24-25 n 25-26" sheetId="2" r:id="rId2"/>
    <sheet name="MBA 24-25 n 25-26" sheetId="3" r:id="rId3"/>
    <sheet name="MCA 24-25 n 25-26" sheetId="4" r:id="rId4"/>
  </sheets>
  <calcPr calcId="124519"/>
</workbook>
</file>

<file path=xl/calcChain.xml><?xml version="1.0" encoding="utf-8"?>
<calcChain xmlns="http://schemas.openxmlformats.org/spreadsheetml/2006/main">
  <c r="D32" i="4"/>
  <c r="C32"/>
  <c r="E32" s="1"/>
  <c r="E31"/>
  <c r="E30"/>
  <c r="E29"/>
  <c r="E28"/>
  <c r="E27"/>
  <c r="E26"/>
  <c r="E25"/>
  <c r="E24"/>
  <c r="D16"/>
  <c r="C16"/>
  <c r="E16" s="1"/>
  <c r="E15"/>
  <c r="E14"/>
  <c r="E13"/>
  <c r="E12"/>
  <c r="E11"/>
  <c r="E10"/>
  <c r="E9"/>
  <c r="E8"/>
  <c r="D33" i="3"/>
  <c r="C33"/>
  <c r="E33" s="1"/>
  <c r="E32"/>
  <c r="E31"/>
  <c r="E30"/>
  <c r="E29"/>
  <c r="E28"/>
  <c r="E27"/>
  <c r="E26"/>
  <c r="E25"/>
  <c r="D16"/>
  <c r="C16"/>
  <c r="E16" s="1"/>
  <c r="E15"/>
  <c r="E14"/>
  <c r="E13"/>
  <c r="E12"/>
  <c r="E11"/>
  <c r="E10"/>
  <c r="E9"/>
  <c r="E8"/>
  <c r="J38" i="2" l="1"/>
  <c r="I38"/>
  <c r="H38"/>
  <c r="G38"/>
  <c r="F38"/>
  <c r="E38"/>
  <c r="D38"/>
  <c r="C38"/>
  <c r="L37"/>
  <c r="K37"/>
  <c r="L36"/>
  <c r="K36"/>
  <c r="L35"/>
  <c r="K35"/>
  <c r="L34"/>
  <c r="K34"/>
  <c r="L33"/>
  <c r="K33"/>
  <c r="L32"/>
  <c r="K32"/>
  <c r="L31"/>
  <c r="K31"/>
  <c r="L30"/>
  <c r="L38" s="1"/>
  <c r="H43" s="1"/>
  <c r="K30"/>
  <c r="K38" s="1"/>
  <c r="G43" s="1"/>
  <c r="J16"/>
  <c r="I16"/>
  <c r="H16"/>
  <c r="G16"/>
  <c r="F16"/>
  <c r="E16"/>
  <c r="D16"/>
  <c r="C16"/>
  <c r="L15"/>
  <c r="K15"/>
  <c r="L14"/>
  <c r="K14"/>
  <c r="L13"/>
  <c r="K13"/>
  <c r="L12"/>
  <c r="K12"/>
  <c r="L11"/>
  <c r="K11"/>
  <c r="L10"/>
  <c r="K10"/>
  <c r="L9"/>
  <c r="K9"/>
  <c r="L8"/>
  <c r="L16" s="1"/>
  <c r="H21" s="1"/>
  <c r="K8"/>
  <c r="K16" s="1"/>
  <c r="G21" s="1"/>
  <c r="G50" i="1"/>
  <c r="L42"/>
  <c r="K42"/>
  <c r="J42"/>
  <c r="I42"/>
  <c r="H42"/>
  <c r="G42"/>
  <c r="F42"/>
  <c r="E42"/>
  <c r="D42"/>
  <c r="D48" s="1"/>
  <c r="C42"/>
  <c r="C48" s="1"/>
  <c r="N41"/>
  <c r="M41"/>
  <c r="N40"/>
  <c r="M40"/>
  <c r="N39"/>
  <c r="M39"/>
  <c r="N38"/>
  <c r="M38"/>
  <c r="N37"/>
  <c r="M37"/>
  <c r="N36"/>
  <c r="M36"/>
  <c r="N35"/>
  <c r="N42" s="1"/>
  <c r="M35"/>
  <c r="M42" s="1"/>
  <c r="N34"/>
  <c r="M34"/>
  <c r="G23"/>
  <c r="H15"/>
  <c r="F15"/>
  <c r="N14"/>
  <c r="M14"/>
  <c r="L13"/>
  <c r="K13"/>
  <c r="J13"/>
  <c r="I13"/>
  <c r="G13"/>
  <c r="M13" s="1"/>
  <c r="D13"/>
  <c r="D15" s="1"/>
  <c r="N12"/>
  <c r="M12"/>
  <c r="L11"/>
  <c r="K11"/>
  <c r="J11"/>
  <c r="J15" s="1"/>
  <c r="I11"/>
  <c r="M11" s="1"/>
  <c r="G11"/>
  <c r="L10"/>
  <c r="N10" s="1"/>
  <c r="K10"/>
  <c r="I10"/>
  <c r="G10"/>
  <c r="M10" s="1"/>
  <c r="C10"/>
  <c r="N9"/>
  <c r="M9"/>
  <c r="N8"/>
  <c r="L8"/>
  <c r="L15" s="1"/>
  <c r="K8"/>
  <c r="I8"/>
  <c r="E8"/>
  <c r="E15" s="1"/>
  <c r="C8"/>
  <c r="C15" s="1"/>
  <c r="N7"/>
  <c r="K7"/>
  <c r="K15" s="1"/>
  <c r="J7"/>
  <c r="I7"/>
  <c r="I15" s="1"/>
  <c r="G7"/>
  <c r="M7" s="1"/>
  <c r="G44" i="2" l="1"/>
  <c r="G22"/>
  <c r="C49" i="1"/>
  <c r="I49" s="1"/>
  <c r="D21"/>
  <c r="G15"/>
  <c r="C21" s="1"/>
  <c r="C22" s="1"/>
  <c r="I22" s="1"/>
  <c r="N11"/>
  <c r="N15" s="1"/>
  <c r="M8"/>
  <c r="M15" s="1"/>
  <c r="N13"/>
</calcChain>
</file>

<file path=xl/sharedStrings.xml><?xml version="1.0" encoding="utf-8"?>
<sst xmlns="http://schemas.openxmlformats.org/spreadsheetml/2006/main" count="190" uniqueCount="43">
  <si>
    <r>
      <rPr>
        <b/>
        <sz val="20"/>
        <rFont val="Bookman Old Style"/>
        <family val="1"/>
      </rPr>
      <t>B.TECH</t>
    </r>
    <r>
      <rPr>
        <b/>
        <sz val="13"/>
        <rFont val="Bookman Old Style"/>
        <family val="1"/>
      </rPr>
      <t xml:space="preserve"> CATEGORYWISE STATEMENT FOR THE ACADEMIC YEAR 2024-25                                                          INCLUDING 2025 L.E.</t>
    </r>
  </si>
  <si>
    <t>CATEGORY</t>
  </si>
  <si>
    <t>CIVIL</t>
  </si>
  <si>
    <t>EEE</t>
  </si>
  <si>
    <t>MECH</t>
  </si>
  <si>
    <t>ECE</t>
  </si>
  <si>
    <t>CSE</t>
  </si>
  <si>
    <t>TOTAL</t>
  </si>
  <si>
    <t>BOYS</t>
  </si>
  <si>
    <t>GIRLS</t>
  </si>
  <si>
    <t>OC</t>
  </si>
  <si>
    <t>SC</t>
  </si>
  <si>
    <t>ST</t>
  </si>
  <si>
    <t>BC- A</t>
  </si>
  <si>
    <t>BC- B</t>
  </si>
  <si>
    <t>BC- C</t>
  </si>
  <si>
    <t>BC- D</t>
  </si>
  <si>
    <t>BC- E</t>
  </si>
  <si>
    <t>BRANCH</t>
  </si>
  <si>
    <t>INTAKE</t>
  </si>
  <si>
    <t>CE</t>
  </si>
  <si>
    <t>Boys</t>
  </si>
  <si>
    <t>Girls</t>
  </si>
  <si>
    <t>ME</t>
  </si>
  <si>
    <t>%</t>
  </si>
  <si>
    <r>
      <rPr>
        <b/>
        <sz val="20"/>
        <rFont val="Bookman Old Style"/>
        <family val="1"/>
      </rPr>
      <t>B.TECH</t>
    </r>
    <r>
      <rPr>
        <b/>
        <sz val="13"/>
        <rFont val="Bookman Old Style"/>
        <family val="1"/>
      </rPr>
      <t xml:space="preserve"> CATEGORYWISE STATEMENT FOR THE ACADEMIC YEAR 2025-26                                                          </t>
    </r>
  </si>
  <si>
    <r>
      <rPr>
        <b/>
        <sz val="20"/>
        <rFont val="Bookman Old Style"/>
        <family val="1"/>
      </rPr>
      <t>M.TECH</t>
    </r>
    <r>
      <rPr>
        <b/>
        <sz val="13"/>
        <rFont val="Bookman Old Style"/>
        <family val="1"/>
      </rPr>
      <t xml:space="preserve"> CATEGORYWISE STATEMENT FOR  </t>
    </r>
    <r>
      <rPr>
        <b/>
        <sz val="18"/>
        <rFont val="Bookman Old Style"/>
        <family val="1"/>
      </rPr>
      <t>2024-26</t>
    </r>
    <r>
      <rPr>
        <b/>
        <sz val="13"/>
        <rFont val="Bookman Old Style"/>
        <family val="1"/>
      </rPr>
      <t xml:space="preserve">  ADMN.BATCH</t>
    </r>
  </si>
  <si>
    <r>
      <rPr>
        <b/>
        <sz val="12"/>
        <rFont val="Bookman Old Style"/>
        <family val="1"/>
      </rPr>
      <t>EEE</t>
    </r>
    <r>
      <rPr>
        <b/>
        <sz val="10"/>
        <rFont val="Bookman Old Style"/>
        <family val="1"/>
      </rPr>
      <t xml:space="preserve">  </t>
    </r>
    <r>
      <rPr>
        <b/>
        <sz val="8"/>
        <rFont val="Bookman Old Style"/>
        <family val="1"/>
      </rPr>
      <t>(POWER ELECTRONICS)</t>
    </r>
  </si>
  <si>
    <r>
      <rPr>
        <b/>
        <sz val="12"/>
        <rFont val="Bookman Old Style"/>
        <family val="1"/>
      </rPr>
      <t>MECH.</t>
    </r>
    <r>
      <rPr>
        <b/>
        <sz val="10"/>
        <rFont val="Bookman Old Style"/>
        <family val="1"/>
      </rPr>
      <t xml:space="preserve">  </t>
    </r>
    <r>
      <rPr>
        <b/>
        <sz val="8"/>
        <rFont val="Bookman Old Style"/>
        <family val="1"/>
      </rPr>
      <t>(CAD/CAM)</t>
    </r>
  </si>
  <si>
    <t>ECE - VLSI</t>
  </si>
  <si>
    <r>
      <rPr>
        <b/>
        <sz val="20"/>
        <rFont val="Bookman Old Style"/>
        <family val="1"/>
      </rPr>
      <t>M.TECH</t>
    </r>
    <r>
      <rPr>
        <b/>
        <sz val="13"/>
        <rFont val="Bookman Old Style"/>
        <family val="1"/>
      </rPr>
      <t xml:space="preserve"> CATEGORYWISE STATEMENT FOR  </t>
    </r>
    <r>
      <rPr>
        <b/>
        <sz val="18"/>
        <rFont val="Bookman Old Style"/>
        <family val="1"/>
      </rPr>
      <t>2025-27</t>
    </r>
    <r>
      <rPr>
        <b/>
        <sz val="13"/>
        <rFont val="Bookman Old Style"/>
        <family val="1"/>
      </rPr>
      <t xml:space="preserve">  BATCH</t>
    </r>
  </si>
  <si>
    <t>MBA CATEGORY WISE STATEMENT                2024-26 BATCH</t>
  </si>
  <si>
    <t>BOY</t>
  </si>
  <si>
    <t>GIRL</t>
  </si>
  <si>
    <t>BC-A</t>
  </si>
  <si>
    <t>BC-B</t>
  </si>
  <si>
    <t>BC-C</t>
  </si>
  <si>
    <t>BC-D</t>
  </si>
  <si>
    <t>BC-E</t>
  </si>
  <si>
    <t>Total</t>
  </si>
  <si>
    <t>MBA CATEGORY WISE STATEMENT         2025-27 BATCH</t>
  </si>
  <si>
    <r>
      <rPr>
        <b/>
        <sz val="20"/>
        <color theme="1"/>
        <rFont val="Bookman Old Style"/>
        <family val="1"/>
      </rPr>
      <t>MCA</t>
    </r>
    <r>
      <rPr>
        <b/>
        <sz val="13"/>
        <color theme="1"/>
        <rFont val="Bookman Old Style"/>
        <family val="1"/>
      </rPr>
      <t xml:space="preserve"> CATEGORY WISE STATEMENT 2024-26 BATCH</t>
    </r>
  </si>
  <si>
    <r>
      <rPr>
        <b/>
        <sz val="20"/>
        <color indexed="8"/>
        <rFont val="Bookman Old Style"/>
        <family val="1"/>
      </rPr>
      <t>MCA</t>
    </r>
    <r>
      <rPr>
        <b/>
        <sz val="13"/>
        <color indexed="8"/>
        <rFont val="Bookman Old Style"/>
        <family val="1"/>
      </rPr>
      <t xml:space="preserve"> CATEGORY WISE STATEMENT         2025-27 BATCH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</si>
</sst>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Bookman Old Style"/>
      <family val="1"/>
    </font>
    <font>
      <b/>
      <sz val="20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sz val="10"/>
      <color rgb="FFFF0000"/>
      <name val="Bookman Old Style"/>
      <family val="1"/>
    </font>
    <font>
      <b/>
      <sz val="18"/>
      <name val="Bookman Old Style"/>
      <family val="1"/>
    </font>
    <font>
      <b/>
      <sz val="8"/>
      <name val="Bookman Old Style"/>
      <family val="1"/>
    </font>
    <font>
      <b/>
      <sz val="12"/>
      <name val="Bookman Old Style"/>
      <family val="1"/>
    </font>
    <font>
      <b/>
      <sz val="13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20"/>
      <color theme="1"/>
      <name val="Bookman Old Style"/>
      <family val="1"/>
    </font>
    <font>
      <b/>
      <sz val="20"/>
      <color indexed="8"/>
      <name val="Bookman Old Style"/>
      <family val="1"/>
    </font>
    <font>
      <b/>
      <sz val="13"/>
      <color indexed="8"/>
      <name val="Bookman Old Styl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0" fontId="1" fillId="0" borderId="0" xfId="0" quotePrefix="1" applyFont="1"/>
    <xf numFmtId="0" fontId="1" fillId="0" borderId="4" xfId="0" applyFont="1" applyBorder="1"/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51"/>
  <sheetViews>
    <sheetView topLeftCell="A16" workbookViewId="0">
      <selection activeCell="C34" sqref="C34"/>
    </sheetView>
  </sheetViews>
  <sheetFormatPr defaultRowHeight="15"/>
  <sheetData>
    <row r="3" spans="2:14" ht="50.25" customHeight="1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4">
      <c r="B5" s="3" t="s">
        <v>1</v>
      </c>
      <c r="C5" s="3" t="s">
        <v>2</v>
      </c>
      <c r="D5" s="3"/>
      <c r="E5" s="3" t="s">
        <v>3</v>
      </c>
      <c r="F5" s="3"/>
      <c r="G5" s="3" t="s">
        <v>4</v>
      </c>
      <c r="H5" s="3"/>
      <c r="I5" s="3" t="s">
        <v>5</v>
      </c>
      <c r="J5" s="3"/>
      <c r="K5" s="3" t="s">
        <v>6</v>
      </c>
      <c r="L5" s="3"/>
      <c r="M5" s="3" t="s">
        <v>7</v>
      </c>
      <c r="N5" s="3"/>
    </row>
    <row r="6" spans="2:14">
      <c r="B6" s="3"/>
      <c r="C6" s="4" t="s">
        <v>8</v>
      </c>
      <c r="D6" s="4" t="s">
        <v>9</v>
      </c>
      <c r="E6" s="4" t="s">
        <v>8</v>
      </c>
      <c r="F6" s="4" t="s">
        <v>9</v>
      </c>
      <c r="G6" s="4" t="s">
        <v>8</v>
      </c>
      <c r="H6" s="4" t="s">
        <v>9</v>
      </c>
      <c r="I6" s="4" t="s">
        <v>8</v>
      </c>
      <c r="J6" s="4" t="s">
        <v>9</v>
      </c>
      <c r="K6" s="4" t="s">
        <v>8</v>
      </c>
      <c r="L6" s="4" t="s">
        <v>9</v>
      </c>
      <c r="M6" s="4" t="s">
        <v>8</v>
      </c>
      <c r="N6" s="4" t="s">
        <v>9</v>
      </c>
    </row>
    <row r="7" spans="2:14">
      <c r="B7" s="5" t="s">
        <v>10</v>
      </c>
      <c r="C7" s="5">
        <v>1</v>
      </c>
      <c r="D7" s="5">
        <v>1</v>
      </c>
      <c r="E7" s="5">
        <v>4</v>
      </c>
      <c r="F7" s="5">
        <v>1</v>
      </c>
      <c r="G7" s="5">
        <f>1+11</f>
        <v>12</v>
      </c>
      <c r="H7" s="5">
        <v>0</v>
      </c>
      <c r="I7" s="5">
        <f>1+1</f>
        <v>2</v>
      </c>
      <c r="J7" s="5">
        <f>1+1</f>
        <v>2</v>
      </c>
      <c r="K7" s="6">
        <f>6+3</f>
        <v>9</v>
      </c>
      <c r="L7" s="6">
        <v>9</v>
      </c>
      <c r="M7" s="4">
        <f>+C7+E7+G7+I7+K7</f>
        <v>28</v>
      </c>
      <c r="N7" s="4">
        <f>D7+F7+H7+J7+L7</f>
        <v>13</v>
      </c>
    </row>
    <row r="8" spans="2:14">
      <c r="B8" s="5" t="s">
        <v>11</v>
      </c>
      <c r="C8" s="5">
        <f>1+3</f>
        <v>4</v>
      </c>
      <c r="D8" s="5">
        <v>2</v>
      </c>
      <c r="E8" s="5">
        <f>1+2</f>
        <v>3</v>
      </c>
      <c r="F8" s="5">
        <v>0</v>
      </c>
      <c r="G8" s="5">
        <v>4</v>
      </c>
      <c r="H8" s="5">
        <v>1</v>
      </c>
      <c r="I8" s="5">
        <f>2+1</f>
        <v>3</v>
      </c>
      <c r="J8" s="5">
        <v>1</v>
      </c>
      <c r="K8" s="6">
        <f>3+1</f>
        <v>4</v>
      </c>
      <c r="L8" s="6">
        <f>8+1</f>
        <v>9</v>
      </c>
      <c r="M8" s="4">
        <f t="shared" ref="M8:M14" si="0">+C8+E8+G8+I8+K8</f>
        <v>18</v>
      </c>
      <c r="N8" s="4">
        <f t="shared" ref="N8:N14" si="1">D8+F8+H8+J8+L8</f>
        <v>13</v>
      </c>
    </row>
    <row r="9" spans="2:14">
      <c r="B9" s="5" t="s">
        <v>12</v>
      </c>
      <c r="C9" s="5">
        <v>0</v>
      </c>
      <c r="D9" s="5">
        <v>0</v>
      </c>
      <c r="E9" s="5">
        <v>1</v>
      </c>
      <c r="F9" s="5">
        <v>0</v>
      </c>
      <c r="G9" s="5">
        <v>2</v>
      </c>
      <c r="H9" s="5">
        <v>0</v>
      </c>
      <c r="I9" s="5">
        <v>0</v>
      </c>
      <c r="J9" s="5">
        <v>1</v>
      </c>
      <c r="K9" s="6">
        <v>1</v>
      </c>
      <c r="L9" s="6">
        <v>5</v>
      </c>
      <c r="M9" s="4">
        <f t="shared" si="0"/>
        <v>4</v>
      </c>
      <c r="N9" s="4">
        <f t="shared" si="1"/>
        <v>6</v>
      </c>
    </row>
    <row r="10" spans="2:14">
      <c r="B10" s="5" t="s">
        <v>13</v>
      </c>
      <c r="C10" s="5">
        <f>1+2</f>
        <v>3</v>
      </c>
      <c r="D10" s="5">
        <v>1</v>
      </c>
      <c r="E10" s="5">
        <v>7</v>
      </c>
      <c r="F10" s="5">
        <v>2</v>
      </c>
      <c r="G10" s="5">
        <f>3+9</f>
        <v>12</v>
      </c>
      <c r="H10" s="5">
        <v>2</v>
      </c>
      <c r="I10" s="5">
        <f>5+3</f>
        <v>8</v>
      </c>
      <c r="J10" s="5">
        <v>2</v>
      </c>
      <c r="K10" s="6">
        <f>10+2</f>
        <v>12</v>
      </c>
      <c r="L10" s="6">
        <f>6+1</f>
        <v>7</v>
      </c>
      <c r="M10" s="4">
        <f t="shared" si="0"/>
        <v>42</v>
      </c>
      <c r="N10" s="4">
        <f t="shared" si="1"/>
        <v>14</v>
      </c>
    </row>
    <row r="11" spans="2:14">
      <c r="B11" s="5" t="s">
        <v>14</v>
      </c>
      <c r="C11" s="5">
        <v>1</v>
      </c>
      <c r="D11" s="5">
        <v>1</v>
      </c>
      <c r="E11" s="5">
        <v>1</v>
      </c>
      <c r="F11" s="5">
        <v>2</v>
      </c>
      <c r="G11" s="5">
        <f>1+5</f>
        <v>6</v>
      </c>
      <c r="H11" s="5">
        <v>0</v>
      </c>
      <c r="I11" s="5">
        <f>1+1</f>
        <v>2</v>
      </c>
      <c r="J11" s="5">
        <f>3+1</f>
        <v>4</v>
      </c>
      <c r="K11" s="6">
        <f>3+1</f>
        <v>4</v>
      </c>
      <c r="L11" s="6">
        <f>5+3</f>
        <v>8</v>
      </c>
      <c r="M11" s="4">
        <f t="shared" si="0"/>
        <v>14</v>
      </c>
      <c r="N11" s="4">
        <f t="shared" si="1"/>
        <v>15</v>
      </c>
    </row>
    <row r="12" spans="2:14">
      <c r="B12" s="5" t="s">
        <v>15</v>
      </c>
      <c r="C12" s="5">
        <v>0</v>
      </c>
      <c r="D12" s="5">
        <v>0</v>
      </c>
      <c r="E12" s="5">
        <v>0</v>
      </c>
      <c r="F12" s="5">
        <v>0</v>
      </c>
      <c r="G12" s="5">
        <v>1</v>
      </c>
      <c r="H12" s="5">
        <v>0</v>
      </c>
      <c r="I12" s="5">
        <v>0</v>
      </c>
      <c r="J12" s="5">
        <v>0</v>
      </c>
      <c r="K12" s="6">
        <v>0</v>
      </c>
      <c r="L12" s="6">
        <v>0</v>
      </c>
      <c r="M12" s="4">
        <f t="shared" si="0"/>
        <v>1</v>
      </c>
      <c r="N12" s="4">
        <f t="shared" si="1"/>
        <v>0</v>
      </c>
    </row>
    <row r="13" spans="2:14">
      <c r="B13" s="5" t="s">
        <v>16</v>
      </c>
      <c r="C13" s="5">
        <v>10</v>
      </c>
      <c r="D13" s="5">
        <f>1+5</f>
        <v>6</v>
      </c>
      <c r="E13" s="5">
        <v>11</v>
      </c>
      <c r="F13" s="5">
        <v>5</v>
      </c>
      <c r="G13" s="5">
        <f>5+18</f>
        <v>23</v>
      </c>
      <c r="H13" s="5">
        <v>8</v>
      </c>
      <c r="I13" s="5">
        <f>4+6</f>
        <v>10</v>
      </c>
      <c r="J13" s="5">
        <f>12+6</f>
        <v>18</v>
      </c>
      <c r="K13" s="6">
        <f>16+7</f>
        <v>23</v>
      </c>
      <c r="L13" s="6">
        <f>18+7</f>
        <v>25</v>
      </c>
      <c r="M13" s="4">
        <f t="shared" si="0"/>
        <v>77</v>
      </c>
      <c r="N13" s="4">
        <f t="shared" si="1"/>
        <v>62</v>
      </c>
    </row>
    <row r="14" spans="2:14">
      <c r="B14" s="5" t="s">
        <v>17</v>
      </c>
      <c r="C14" s="5">
        <v>1</v>
      </c>
      <c r="D14" s="5">
        <v>11</v>
      </c>
      <c r="E14" s="5">
        <v>0</v>
      </c>
      <c r="F14" s="5">
        <v>0</v>
      </c>
      <c r="G14" s="5">
        <v>4</v>
      </c>
      <c r="H14" s="5">
        <v>0</v>
      </c>
      <c r="I14" s="5">
        <v>0</v>
      </c>
      <c r="J14" s="5">
        <v>0</v>
      </c>
      <c r="K14" s="6">
        <v>0</v>
      </c>
      <c r="L14" s="6">
        <v>0</v>
      </c>
      <c r="M14" s="4">
        <f t="shared" si="0"/>
        <v>5</v>
      </c>
      <c r="N14" s="4">
        <f t="shared" si="1"/>
        <v>11</v>
      </c>
    </row>
    <row r="15" spans="2:14">
      <c r="B15" s="4" t="s">
        <v>7</v>
      </c>
      <c r="C15" s="4">
        <f>SUM(C7:C14)</f>
        <v>20</v>
      </c>
      <c r="D15" s="4">
        <f>SUM(D7:D14)</f>
        <v>22</v>
      </c>
      <c r="E15" s="4">
        <f t="shared" ref="E15:L15" si="2">SUM(E7:E14)</f>
        <v>27</v>
      </c>
      <c r="F15" s="4">
        <f t="shared" si="2"/>
        <v>10</v>
      </c>
      <c r="G15" s="4">
        <f t="shared" si="2"/>
        <v>64</v>
      </c>
      <c r="H15" s="4">
        <f t="shared" si="2"/>
        <v>11</v>
      </c>
      <c r="I15" s="4">
        <f t="shared" si="2"/>
        <v>25</v>
      </c>
      <c r="J15" s="4">
        <f t="shared" si="2"/>
        <v>28</v>
      </c>
      <c r="K15" s="4">
        <f t="shared" si="2"/>
        <v>53</v>
      </c>
      <c r="L15" s="4">
        <f t="shared" si="2"/>
        <v>63</v>
      </c>
      <c r="M15" s="4">
        <f>SUM(M7:M14)</f>
        <v>189</v>
      </c>
      <c r="N15" s="4">
        <f>SUM(N7:N14)</f>
        <v>134</v>
      </c>
    </row>
    <row r="17" spans="2:14">
      <c r="F17" s="7" t="s">
        <v>18</v>
      </c>
      <c r="G17" s="7" t="s">
        <v>19</v>
      </c>
    </row>
    <row r="18" spans="2:14">
      <c r="F18" s="7" t="s">
        <v>20</v>
      </c>
      <c r="G18" s="7">
        <v>30</v>
      </c>
    </row>
    <row r="19" spans="2:14">
      <c r="F19" s="7" t="s">
        <v>3</v>
      </c>
      <c r="G19" s="7">
        <v>30</v>
      </c>
    </row>
    <row r="20" spans="2:14">
      <c r="C20" s="4" t="s">
        <v>21</v>
      </c>
      <c r="D20" s="4" t="s">
        <v>22</v>
      </c>
      <c r="F20" s="7" t="s">
        <v>23</v>
      </c>
      <c r="G20" s="7">
        <v>60</v>
      </c>
    </row>
    <row r="21" spans="2:14">
      <c r="C21" s="5">
        <f>C15+E15+G15+I15+K15</f>
        <v>189</v>
      </c>
      <c r="D21" s="5">
        <f>D15+F15+H15+J15+L15</f>
        <v>134</v>
      </c>
      <c r="F21" s="8" t="s">
        <v>5</v>
      </c>
      <c r="G21" s="8">
        <v>60</v>
      </c>
    </row>
    <row r="22" spans="2:14">
      <c r="C22" s="9">
        <f>C21+D21</f>
        <v>323</v>
      </c>
      <c r="D22" s="10"/>
      <c r="F22" s="8" t="s">
        <v>6</v>
      </c>
      <c r="G22" s="8">
        <v>120</v>
      </c>
      <c r="H22" s="11"/>
      <c r="I22" s="12">
        <f>C22/G23</f>
        <v>1.0766666666666667</v>
      </c>
      <c r="J22" s="13" t="s">
        <v>24</v>
      </c>
    </row>
    <row r="23" spans="2:14" ht="15.75" thickBot="1">
      <c r="B23" s="11"/>
      <c r="C23" s="11"/>
      <c r="D23" s="11"/>
      <c r="E23" s="11"/>
      <c r="F23" s="11"/>
      <c r="G23" s="14">
        <f>SUM(G18:G22)</f>
        <v>300</v>
      </c>
      <c r="H23" s="11"/>
      <c r="I23" s="11"/>
      <c r="J23" s="11"/>
      <c r="K23" s="11"/>
      <c r="L23" s="11"/>
      <c r="M23" s="11"/>
      <c r="N23" s="11"/>
    </row>
    <row r="24" spans="2:14" ht="15.75" thickTop="1"/>
    <row r="30" spans="2:14" ht="57.75" customHeight="1">
      <c r="B30" s="1" t="s">
        <v>25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2:14">
      <c r="B32" s="3" t="s">
        <v>1</v>
      </c>
      <c r="C32" s="3" t="s">
        <v>2</v>
      </c>
      <c r="D32" s="3"/>
      <c r="E32" s="3" t="s">
        <v>3</v>
      </c>
      <c r="F32" s="3"/>
      <c r="G32" s="3" t="s">
        <v>4</v>
      </c>
      <c r="H32" s="3"/>
      <c r="I32" s="3" t="s">
        <v>5</v>
      </c>
      <c r="J32" s="3"/>
      <c r="K32" s="3" t="s">
        <v>6</v>
      </c>
      <c r="L32" s="3"/>
      <c r="M32" s="3" t="s">
        <v>7</v>
      </c>
      <c r="N32" s="3"/>
    </row>
    <row r="33" spans="2:14">
      <c r="B33" s="3"/>
      <c r="C33" s="4" t="s">
        <v>8</v>
      </c>
      <c r="D33" s="4" t="s">
        <v>9</v>
      </c>
      <c r="E33" s="4" t="s">
        <v>8</v>
      </c>
      <c r="F33" s="4" t="s">
        <v>9</v>
      </c>
      <c r="G33" s="4" t="s">
        <v>8</v>
      </c>
      <c r="H33" s="4" t="s">
        <v>9</v>
      </c>
      <c r="I33" s="4" t="s">
        <v>8</v>
      </c>
      <c r="J33" s="4" t="s">
        <v>9</v>
      </c>
      <c r="K33" s="4" t="s">
        <v>8</v>
      </c>
      <c r="L33" s="4" t="s">
        <v>9</v>
      </c>
      <c r="M33" s="4" t="s">
        <v>8</v>
      </c>
      <c r="N33" s="4" t="s">
        <v>9</v>
      </c>
    </row>
    <row r="34" spans="2:14">
      <c r="B34" s="5" t="s">
        <v>10</v>
      </c>
      <c r="C34" s="5">
        <v>0</v>
      </c>
      <c r="D34" s="5">
        <v>0</v>
      </c>
      <c r="E34" s="5">
        <v>1</v>
      </c>
      <c r="F34" s="5">
        <v>0</v>
      </c>
      <c r="G34" s="5">
        <v>0</v>
      </c>
      <c r="H34" s="5">
        <v>0</v>
      </c>
      <c r="I34" s="5">
        <v>2</v>
      </c>
      <c r="J34" s="5">
        <v>2</v>
      </c>
      <c r="K34" s="5">
        <v>5</v>
      </c>
      <c r="L34" s="5">
        <v>6</v>
      </c>
      <c r="M34" s="4">
        <f>+C34+E34+G34+I34+K34</f>
        <v>8</v>
      </c>
      <c r="N34" s="4">
        <f>D34+F34+H34+J34+L34</f>
        <v>8</v>
      </c>
    </row>
    <row r="35" spans="2:14">
      <c r="B35" s="5" t="s">
        <v>11</v>
      </c>
      <c r="C35" s="5">
        <v>0</v>
      </c>
      <c r="D35" s="5">
        <v>0</v>
      </c>
      <c r="E35" s="5">
        <v>1</v>
      </c>
      <c r="F35" s="5">
        <v>0</v>
      </c>
      <c r="G35" s="5">
        <v>0</v>
      </c>
      <c r="H35" s="5">
        <v>0</v>
      </c>
      <c r="I35" s="5">
        <v>1</v>
      </c>
      <c r="J35" s="5">
        <v>2</v>
      </c>
      <c r="K35" s="5">
        <v>2</v>
      </c>
      <c r="L35" s="5">
        <v>8</v>
      </c>
      <c r="M35" s="4">
        <f t="shared" ref="M35:M41" si="3">+C35+E35+G35+I35+K35</f>
        <v>4</v>
      </c>
      <c r="N35" s="4">
        <f t="shared" ref="N35:N41" si="4">D35+F35+H35+J35+L35</f>
        <v>10</v>
      </c>
    </row>
    <row r="36" spans="2:14">
      <c r="B36" s="5" t="s">
        <v>12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2</v>
      </c>
      <c r="J36" s="5">
        <v>1</v>
      </c>
      <c r="K36" s="5">
        <v>6</v>
      </c>
      <c r="L36" s="5">
        <v>3</v>
      </c>
      <c r="M36" s="4">
        <f t="shared" si="3"/>
        <v>8</v>
      </c>
      <c r="N36" s="4">
        <f t="shared" si="4"/>
        <v>4</v>
      </c>
    </row>
    <row r="37" spans="2:14">
      <c r="B37" s="5" t="s">
        <v>13</v>
      </c>
      <c r="C37" s="5">
        <v>1</v>
      </c>
      <c r="D37" s="5">
        <v>0</v>
      </c>
      <c r="E37" s="5">
        <v>1</v>
      </c>
      <c r="F37" s="5">
        <v>0</v>
      </c>
      <c r="G37" s="5">
        <v>0</v>
      </c>
      <c r="H37" s="5">
        <v>0</v>
      </c>
      <c r="I37" s="5">
        <v>3</v>
      </c>
      <c r="J37" s="5">
        <v>3</v>
      </c>
      <c r="K37" s="5">
        <v>7</v>
      </c>
      <c r="L37" s="5">
        <v>3</v>
      </c>
      <c r="M37" s="4">
        <f t="shared" si="3"/>
        <v>12</v>
      </c>
      <c r="N37" s="4">
        <f t="shared" si="4"/>
        <v>6</v>
      </c>
    </row>
    <row r="38" spans="2:14">
      <c r="B38" s="5" t="s">
        <v>14</v>
      </c>
      <c r="C38" s="5">
        <v>0</v>
      </c>
      <c r="D38" s="5">
        <v>0</v>
      </c>
      <c r="E38" s="5">
        <v>1</v>
      </c>
      <c r="F38" s="5">
        <v>0</v>
      </c>
      <c r="G38" s="5">
        <v>1</v>
      </c>
      <c r="H38" s="5">
        <v>0</v>
      </c>
      <c r="I38" s="5">
        <v>0</v>
      </c>
      <c r="J38" s="5">
        <v>0</v>
      </c>
      <c r="K38" s="5">
        <v>2</v>
      </c>
      <c r="L38" s="5">
        <v>1</v>
      </c>
      <c r="M38" s="4">
        <f t="shared" si="3"/>
        <v>4</v>
      </c>
      <c r="N38" s="4">
        <f t="shared" si="4"/>
        <v>1</v>
      </c>
    </row>
    <row r="39" spans="2:14">
      <c r="B39" s="5" t="s">
        <v>15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4">
        <f t="shared" si="3"/>
        <v>0</v>
      </c>
      <c r="N39" s="4">
        <f t="shared" si="4"/>
        <v>0</v>
      </c>
    </row>
    <row r="40" spans="2:14">
      <c r="B40" s="5" t="s">
        <v>16</v>
      </c>
      <c r="C40" s="5">
        <v>1</v>
      </c>
      <c r="D40" s="5">
        <v>1</v>
      </c>
      <c r="E40" s="5">
        <v>1</v>
      </c>
      <c r="F40" s="5">
        <v>1</v>
      </c>
      <c r="G40" s="5">
        <v>2</v>
      </c>
      <c r="H40" s="5">
        <v>0</v>
      </c>
      <c r="I40" s="5">
        <v>9</v>
      </c>
      <c r="J40" s="5">
        <v>9</v>
      </c>
      <c r="K40" s="5">
        <v>13</v>
      </c>
      <c r="L40" s="5">
        <v>25</v>
      </c>
      <c r="M40" s="4">
        <f t="shared" si="3"/>
        <v>26</v>
      </c>
      <c r="N40" s="4">
        <f t="shared" si="4"/>
        <v>36</v>
      </c>
    </row>
    <row r="41" spans="2:14">
      <c r="B41" s="5" t="s">
        <v>17</v>
      </c>
      <c r="C41" s="5">
        <v>0</v>
      </c>
      <c r="D41" s="5">
        <v>0</v>
      </c>
      <c r="E41" s="5">
        <v>1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4">
        <f t="shared" si="3"/>
        <v>1</v>
      </c>
      <c r="N41" s="4">
        <f t="shared" si="4"/>
        <v>0</v>
      </c>
    </row>
    <row r="42" spans="2:14">
      <c r="B42" s="4" t="s">
        <v>7</v>
      </c>
      <c r="C42" s="4">
        <f>SUM(C34:C41)</f>
        <v>2</v>
      </c>
      <c r="D42" s="4">
        <f>SUM(D34:D41)</f>
        <v>1</v>
      </c>
      <c r="E42" s="4">
        <f t="shared" ref="E42:L42" si="5">SUM(E34:E41)</f>
        <v>6</v>
      </c>
      <c r="F42" s="4">
        <f t="shared" si="5"/>
        <v>1</v>
      </c>
      <c r="G42" s="4">
        <f t="shared" si="5"/>
        <v>3</v>
      </c>
      <c r="H42" s="4">
        <f t="shared" si="5"/>
        <v>0</v>
      </c>
      <c r="I42" s="4">
        <f t="shared" si="5"/>
        <v>17</v>
      </c>
      <c r="J42" s="4">
        <f t="shared" si="5"/>
        <v>17</v>
      </c>
      <c r="K42" s="4">
        <f t="shared" si="5"/>
        <v>35</v>
      </c>
      <c r="L42" s="4">
        <f t="shared" si="5"/>
        <v>46</v>
      </c>
      <c r="M42" s="4">
        <f>SUM(M34:M41)</f>
        <v>63</v>
      </c>
      <c r="N42" s="4">
        <f>SUM(N34:N41)</f>
        <v>65</v>
      </c>
    </row>
    <row r="44" spans="2:14">
      <c r="F44" s="7" t="s">
        <v>18</v>
      </c>
      <c r="G44" s="7" t="s">
        <v>19</v>
      </c>
    </row>
    <row r="45" spans="2:14">
      <c r="F45" s="7" t="s">
        <v>20</v>
      </c>
      <c r="G45" s="7">
        <v>30</v>
      </c>
    </row>
    <row r="46" spans="2:14">
      <c r="F46" s="7" t="s">
        <v>3</v>
      </c>
      <c r="G46" s="7">
        <v>30</v>
      </c>
    </row>
    <row r="47" spans="2:14">
      <c r="C47" s="4" t="s">
        <v>21</v>
      </c>
      <c r="D47" s="4" t="s">
        <v>22</v>
      </c>
      <c r="F47" s="7" t="s">
        <v>23</v>
      </c>
      <c r="G47" s="7">
        <v>60</v>
      </c>
    </row>
    <row r="48" spans="2:14">
      <c r="C48" s="5">
        <f>C42+E42+G42+I42+K42</f>
        <v>63</v>
      </c>
      <c r="D48" s="5">
        <f>D42+F42+H42+J42+L42</f>
        <v>65</v>
      </c>
      <c r="F48" s="8" t="s">
        <v>5</v>
      </c>
      <c r="G48" s="8">
        <v>60</v>
      </c>
    </row>
    <row r="49" spans="2:14">
      <c r="C49" s="9">
        <f>C48+D48</f>
        <v>128</v>
      </c>
      <c r="D49" s="10"/>
      <c r="F49" s="8" t="s">
        <v>6</v>
      </c>
      <c r="G49" s="8">
        <v>120</v>
      </c>
      <c r="H49" s="11"/>
      <c r="I49" s="12">
        <f>C49/G50</f>
        <v>0.42666666666666669</v>
      </c>
      <c r="J49" s="13" t="s">
        <v>24</v>
      </c>
    </row>
    <row r="50" spans="2:14" ht="15.75" thickBot="1">
      <c r="B50" s="11"/>
      <c r="C50" s="11"/>
      <c r="D50" s="11"/>
      <c r="E50" s="11"/>
      <c r="F50" s="11"/>
      <c r="G50" s="14">
        <f>SUM(G45:G49)</f>
        <v>300</v>
      </c>
      <c r="H50" s="11"/>
      <c r="I50" s="11"/>
      <c r="J50" s="11"/>
      <c r="K50" s="11"/>
      <c r="L50" s="11"/>
      <c r="M50" s="11"/>
      <c r="N50" s="11"/>
    </row>
    <row r="51" spans="2:14" ht="15.75" thickTop="1"/>
  </sheetData>
  <mergeCells count="18">
    <mergeCell ref="C49:D49"/>
    <mergeCell ref="C22:D22"/>
    <mergeCell ref="B30:N30"/>
    <mergeCell ref="B32:B33"/>
    <mergeCell ref="C32:D32"/>
    <mergeCell ref="E32:F32"/>
    <mergeCell ref="G32:H32"/>
    <mergeCell ref="I32:J32"/>
    <mergeCell ref="K32:L32"/>
    <mergeCell ref="M32:N32"/>
    <mergeCell ref="B3:N3"/>
    <mergeCell ref="B5:B6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4:L44"/>
  <sheetViews>
    <sheetView topLeftCell="A31" workbookViewId="0">
      <selection activeCell="A26" sqref="A26:XFD26"/>
    </sheetView>
  </sheetViews>
  <sheetFormatPr defaultRowHeight="15"/>
  <sheetData>
    <row r="4" spans="2:12" ht="59.25" customHeight="1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B5" s="2"/>
      <c r="C5" s="2"/>
      <c r="D5" s="2"/>
      <c r="E5" s="2"/>
      <c r="F5" s="2"/>
      <c r="G5" s="2"/>
      <c r="H5" s="2"/>
      <c r="I5" s="2"/>
      <c r="J5" s="2"/>
    </row>
    <row r="6" spans="2:12">
      <c r="B6" s="15" t="s">
        <v>1</v>
      </c>
      <c r="C6" s="9" t="s">
        <v>27</v>
      </c>
      <c r="D6" s="10"/>
      <c r="E6" s="9" t="s">
        <v>28</v>
      </c>
      <c r="F6" s="10"/>
      <c r="G6" s="3" t="s">
        <v>29</v>
      </c>
      <c r="H6" s="3"/>
      <c r="I6" s="3" t="s">
        <v>6</v>
      </c>
      <c r="J6" s="3"/>
      <c r="K6" s="3" t="s">
        <v>7</v>
      </c>
      <c r="L6" s="3"/>
    </row>
    <row r="7" spans="2:12">
      <c r="B7" s="15"/>
      <c r="C7" s="4" t="s">
        <v>8</v>
      </c>
      <c r="D7" s="4" t="s">
        <v>9</v>
      </c>
      <c r="E7" s="4" t="s">
        <v>8</v>
      </c>
      <c r="F7" s="4" t="s">
        <v>9</v>
      </c>
      <c r="G7" s="4" t="s">
        <v>8</v>
      </c>
      <c r="H7" s="4" t="s">
        <v>9</v>
      </c>
      <c r="I7" s="4" t="s">
        <v>8</v>
      </c>
      <c r="J7" s="4" t="s">
        <v>9</v>
      </c>
      <c r="K7" s="4" t="s">
        <v>8</v>
      </c>
      <c r="L7" s="4" t="s">
        <v>9</v>
      </c>
    </row>
    <row r="8" spans="2:12">
      <c r="B8" s="5" t="s">
        <v>10</v>
      </c>
      <c r="C8" s="5">
        <v>0</v>
      </c>
      <c r="D8" s="5">
        <v>0</v>
      </c>
      <c r="E8" s="5">
        <v>3</v>
      </c>
      <c r="F8" s="5">
        <v>0</v>
      </c>
      <c r="G8" s="5">
        <v>0</v>
      </c>
      <c r="H8" s="5">
        <v>0</v>
      </c>
      <c r="I8" s="5">
        <v>2</v>
      </c>
      <c r="J8" s="5">
        <v>1</v>
      </c>
      <c r="K8" s="4">
        <f>G8+I8+E8+C8</f>
        <v>5</v>
      </c>
      <c r="L8" s="4">
        <f>H8+J8+F8+D8</f>
        <v>1</v>
      </c>
    </row>
    <row r="9" spans="2:12">
      <c r="B9" s="5" t="s">
        <v>11</v>
      </c>
      <c r="C9" s="5">
        <v>0</v>
      </c>
      <c r="D9" s="5">
        <v>0</v>
      </c>
      <c r="E9" s="5">
        <v>2</v>
      </c>
      <c r="F9" s="5">
        <v>0</v>
      </c>
      <c r="G9" s="5">
        <v>0</v>
      </c>
      <c r="H9" s="5">
        <v>0</v>
      </c>
      <c r="I9" s="5">
        <v>0</v>
      </c>
      <c r="J9" s="5">
        <v>1</v>
      </c>
      <c r="K9" s="4">
        <f t="shared" ref="K9:L15" si="0">G9+I9+E9+C9</f>
        <v>2</v>
      </c>
      <c r="L9" s="4">
        <f t="shared" si="0"/>
        <v>1</v>
      </c>
    </row>
    <row r="10" spans="2:12">
      <c r="B10" s="5" t="s">
        <v>12</v>
      </c>
      <c r="C10" s="5">
        <v>0</v>
      </c>
      <c r="D10" s="5">
        <v>0</v>
      </c>
      <c r="E10" s="5">
        <v>1</v>
      </c>
      <c r="F10" s="5">
        <v>0</v>
      </c>
      <c r="G10" s="5">
        <v>0</v>
      </c>
      <c r="H10" s="5">
        <v>0</v>
      </c>
      <c r="I10" s="5">
        <v>0</v>
      </c>
      <c r="J10" s="5">
        <v>1</v>
      </c>
      <c r="K10" s="4">
        <f t="shared" si="0"/>
        <v>1</v>
      </c>
      <c r="L10" s="4">
        <f t="shared" si="0"/>
        <v>1</v>
      </c>
    </row>
    <row r="11" spans="2:12">
      <c r="B11" s="5" t="s">
        <v>13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4">
        <f t="shared" si="0"/>
        <v>0</v>
      </c>
      <c r="L11" s="4">
        <f t="shared" si="0"/>
        <v>0</v>
      </c>
    </row>
    <row r="12" spans="2:12">
      <c r="B12" s="5" t="s">
        <v>14</v>
      </c>
      <c r="C12" s="5">
        <v>0</v>
      </c>
      <c r="D12" s="5">
        <v>0</v>
      </c>
      <c r="E12" s="5">
        <v>1</v>
      </c>
      <c r="F12" s="5">
        <v>0</v>
      </c>
      <c r="G12" s="5">
        <v>0</v>
      </c>
      <c r="H12" s="5">
        <v>0</v>
      </c>
      <c r="I12" s="5">
        <v>1</v>
      </c>
      <c r="J12" s="5">
        <v>1</v>
      </c>
      <c r="K12" s="4">
        <f t="shared" si="0"/>
        <v>2</v>
      </c>
      <c r="L12" s="4">
        <f t="shared" si="0"/>
        <v>1</v>
      </c>
    </row>
    <row r="13" spans="2:12">
      <c r="B13" s="5" t="s">
        <v>15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4">
        <f t="shared" si="0"/>
        <v>0</v>
      </c>
      <c r="L13" s="4">
        <f t="shared" si="0"/>
        <v>0</v>
      </c>
    </row>
    <row r="14" spans="2:12">
      <c r="B14" s="5" t="s">
        <v>16</v>
      </c>
      <c r="C14" s="5">
        <v>0</v>
      </c>
      <c r="D14" s="5">
        <v>1</v>
      </c>
      <c r="E14" s="5">
        <v>1</v>
      </c>
      <c r="F14" s="5">
        <v>0</v>
      </c>
      <c r="G14" s="5">
        <v>0</v>
      </c>
      <c r="H14" s="5">
        <v>1</v>
      </c>
      <c r="I14" s="5">
        <v>2</v>
      </c>
      <c r="J14" s="5">
        <v>3</v>
      </c>
      <c r="K14" s="4">
        <f t="shared" si="0"/>
        <v>3</v>
      </c>
      <c r="L14" s="4">
        <f t="shared" si="0"/>
        <v>5</v>
      </c>
    </row>
    <row r="15" spans="2:12">
      <c r="B15" s="5" t="s">
        <v>17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4">
        <f t="shared" si="0"/>
        <v>0</v>
      </c>
      <c r="L15" s="4">
        <f t="shared" si="0"/>
        <v>0</v>
      </c>
    </row>
    <row r="16" spans="2:12">
      <c r="B16" s="4" t="s">
        <v>7</v>
      </c>
      <c r="C16" s="4">
        <f>SUM(C8:C15)</f>
        <v>0</v>
      </c>
      <c r="D16" s="4">
        <f>SUM(D8:D15)</f>
        <v>1</v>
      </c>
      <c r="E16" s="4">
        <f t="shared" ref="E16:L16" si="1">SUM(E8:E15)</f>
        <v>8</v>
      </c>
      <c r="F16" s="4">
        <f t="shared" si="1"/>
        <v>0</v>
      </c>
      <c r="G16" s="4">
        <f t="shared" si="1"/>
        <v>0</v>
      </c>
      <c r="H16" s="4">
        <f t="shared" si="1"/>
        <v>1</v>
      </c>
      <c r="I16" s="4">
        <f t="shared" si="1"/>
        <v>5</v>
      </c>
      <c r="J16" s="4">
        <f t="shared" si="1"/>
        <v>7</v>
      </c>
      <c r="K16" s="4">
        <f t="shared" si="1"/>
        <v>13</v>
      </c>
      <c r="L16" s="4">
        <f t="shared" si="1"/>
        <v>9</v>
      </c>
    </row>
    <row r="20" spans="2:12">
      <c r="G20" s="4" t="s">
        <v>21</v>
      </c>
      <c r="H20" s="4" t="s">
        <v>22</v>
      </c>
    </row>
    <row r="21" spans="2:12">
      <c r="G21" s="5">
        <f>K16</f>
        <v>13</v>
      </c>
      <c r="H21" s="5">
        <f>L16</f>
        <v>9</v>
      </c>
    </row>
    <row r="22" spans="2:12">
      <c r="G22" s="9">
        <f>G21+H21</f>
        <v>22</v>
      </c>
      <c r="H22" s="10"/>
    </row>
    <row r="26" spans="2:12" ht="39.75" customHeight="1">
      <c r="B26" s="1" t="s">
        <v>30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>
      <c r="B27" s="2"/>
      <c r="C27" s="2"/>
      <c r="D27" s="2"/>
      <c r="E27" s="2"/>
      <c r="F27" s="2"/>
      <c r="G27" s="2"/>
      <c r="H27" s="2"/>
      <c r="I27" s="2"/>
      <c r="J27" s="2"/>
    </row>
    <row r="28" spans="2:12">
      <c r="B28" s="15" t="s">
        <v>1</v>
      </c>
      <c r="C28" s="9" t="s">
        <v>27</v>
      </c>
      <c r="D28" s="10"/>
      <c r="E28" s="9" t="s">
        <v>28</v>
      </c>
      <c r="F28" s="10"/>
      <c r="G28" s="3" t="s">
        <v>29</v>
      </c>
      <c r="H28" s="3"/>
      <c r="I28" s="3" t="s">
        <v>6</v>
      </c>
      <c r="J28" s="3"/>
      <c r="K28" s="3" t="s">
        <v>7</v>
      </c>
      <c r="L28" s="3"/>
    </row>
    <row r="29" spans="2:12">
      <c r="B29" s="15"/>
      <c r="C29" s="4" t="s">
        <v>8</v>
      </c>
      <c r="D29" s="4" t="s">
        <v>9</v>
      </c>
      <c r="E29" s="4" t="s">
        <v>8</v>
      </c>
      <c r="F29" s="4" t="s">
        <v>9</v>
      </c>
      <c r="G29" s="4" t="s">
        <v>8</v>
      </c>
      <c r="H29" s="4" t="s">
        <v>9</v>
      </c>
      <c r="I29" s="4" t="s">
        <v>8</v>
      </c>
      <c r="J29" s="4" t="s">
        <v>9</v>
      </c>
      <c r="K29" s="4" t="s">
        <v>8</v>
      </c>
      <c r="L29" s="4" t="s">
        <v>9</v>
      </c>
    </row>
    <row r="30" spans="2:12">
      <c r="B30" s="5" t="s">
        <v>10</v>
      </c>
      <c r="C30" s="5">
        <v>1</v>
      </c>
      <c r="D30" s="5">
        <v>0</v>
      </c>
      <c r="E30" s="5">
        <v>1</v>
      </c>
      <c r="F30" s="5">
        <v>1</v>
      </c>
      <c r="G30" s="5">
        <v>0</v>
      </c>
      <c r="H30" s="5">
        <v>1</v>
      </c>
      <c r="I30" s="5">
        <v>2</v>
      </c>
      <c r="J30" s="5">
        <v>2</v>
      </c>
      <c r="K30" s="4">
        <f>G30+I30+E30+C30</f>
        <v>4</v>
      </c>
      <c r="L30" s="4">
        <f>H30+J30+F30+D30</f>
        <v>4</v>
      </c>
    </row>
    <row r="31" spans="2:12">
      <c r="B31" s="5" t="s">
        <v>11</v>
      </c>
      <c r="C31" s="5">
        <v>1</v>
      </c>
      <c r="D31" s="5">
        <v>1</v>
      </c>
      <c r="E31" s="5">
        <v>0</v>
      </c>
      <c r="F31" s="5">
        <v>0</v>
      </c>
      <c r="G31" s="5">
        <v>0</v>
      </c>
      <c r="H31" s="5">
        <v>1</v>
      </c>
      <c r="I31" s="5">
        <v>1</v>
      </c>
      <c r="J31" s="5">
        <v>1</v>
      </c>
      <c r="K31" s="4">
        <f t="shared" ref="K31:L37" si="2">G31+I31+E31+C31</f>
        <v>2</v>
      </c>
      <c r="L31" s="4">
        <f t="shared" si="2"/>
        <v>3</v>
      </c>
    </row>
    <row r="32" spans="2:12">
      <c r="B32" s="5" t="s">
        <v>12</v>
      </c>
      <c r="C32" s="5">
        <v>1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4">
        <f t="shared" si="2"/>
        <v>1</v>
      </c>
      <c r="L32" s="4">
        <f t="shared" si="2"/>
        <v>0</v>
      </c>
    </row>
    <row r="33" spans="2:12">
      <c r="B33" s="5" t="s">
        <v>13</v>
      </c>
      <c r="C33" s="5">
        <v>0</v>
      </c>
      <c r="D33" s="5">
        <v>1</v>
      </c>
      <c r="E33" s="5">
        <v>0</v>
      </c>
      <c r="F33" s="5">
        <v>0</v>
      </c>
      <c r="G33" s="5">
        <v>0</v>
      </c>
      <c r="H33" s="5">
        <v>1</v>
      </c>
      <c r="I33" s="5">
        <v>0</v>
      </c>
      <c r="J33" s="5">
        <v>1</v>
      </c>
      <c r="K33" s="4">
        <f t="shared" si="2"/>
        <v>0</v>
      </c>
      <c r="L33" s="4">
        <f t="shared" si="2"/>
        <v>3</v>
      </c>
    </row>
    <row r="34" spans="2:12">
      <c r="B34" s="5" t="s">
        <v>14</v>
      </c>
      <c r="C34" s="5">
        <v>0</v>
      </c>
      <c r="D34" s="5">
        <v>0</v>
      </c>
      <c r="E34" s="5">
        <v>1</v>
      </c>
      <c r="F34" s="5">
        <v>2</v>
      </c>
      <c r="G34" s="5">
        <v>1</v>
      </c>
      <c r="H34" s="5">
        <v>1</v>
      </c>
      <c r="I34" s="5">
        <v>0</v>
      </c>
      <c r="J34" s="5">
        <v>0</v>
      </c>
      <c r="K34" s="4">
        <f t="shared" si="2"/>
        <v>2</v>
      </c>
      <c r="L34" s="4">
        <f t="shared" si="2"/>
        <v>3</v>
      </c>
    </row>
    <row r="35" spans="2:12">
      <c r="B35" s="5" t="s">
        <v>15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4">
        <f t="shared" si="2"/>
        <v>0</v>
      </c>
      <c r="L35" s="4">
        <f t="shared" si="2"/>
        <v>0</v>
      </c>
    </row>
    <row r="36" spans="2:12">
      <c r="B36" s="5" t="s">
        <v>16</v>
      </c>
      <c r="C36" s="5">
        <v>0</v>
      </c>
      <c r="D36" s="5">
        <v>1</v>
      </c>
      <c r="E36" s="5">
        <v>2</v>
      </c>
      <c r="F36" s="5">
        <v>1</v>
      </c>
      <c r="G36" s="5">
        <v>3</v>
      </c>
      <c r="H36" s="5">
        <v>2</v>
      </c>
      <c r="I36" s="5">
        <v>1</v>
      </c>
      <c r="J36" s="5">
        <v>5</v>
      </c>
      <c r="K36" s="4">
        <f t="shared" si="2"/>
        <v>6</v>
      </c>
      <c r="L36" s="4">
        <f t="shared" si="2"/>
        <v>9</v>
      </c>
    </row>
    <row r="37" spans="2:12">
      <c r="B37" s="5" t="s">
        <v>17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4">
        <f t="shared" si="2"/>
        <v>0</v>
      </c>
      <c r="L37" s="4">
        <f t="shared" si="2"/>
        <v>0</v>
      </c>
    </row>
    <row r="38" spans="2:12">
      <c r="B38" s="4" t="s">
        <v>7</v>
      </c>
      <c r="C38" s="4">
        <f>SUM(C30:C37)</f>
        <v>3</v>
      </c>
      <c r="D38" s="4">
        <f>SUM(D30:D37)</f>
        <v>3</v>
      </c>
      <c r="E38" s="4">
        <f t="shared" ref="E38:L38" si="3">SUM(E30:E37)</f>
        <v>4</v>
      </c>
      <c r="F38" s="4">
        <f t="shared" si="3"/>
        <v>4</v>
      </c>
      <c r="G38" s="4">
        <f t="shared" si="3"/>
        <v>4</v>
      </c>
      <c r="H38" s="4">
        <f t="shared" si="3"/>
        <v>6</v>
      </c>
      <c r="I38" s="4">
        <f t="shared" si="3"/>
        <v>4</v>
      </c>
      <c r="J38" s="4">
        <f t="shared" si="3"/>
        <v>9</v>
      </c>
      <c r="K38" s="4">
        <f t="shared" si="3"/>
        <v>15</v>
      </c>
      <c r="L38" s="4">
        <f t="shared" si="3"/>
        <v>22</v>
      </c>
    </row>
    <row r="42" spans="2:12">
      <c r="G42" s="4" t="s">
        <v>21</v>
      </c>
      <c r="H42" s="4" t="s">
        <v>22</v>
      </c>
    </row>
    <row r="43" spans="2:12">
      <c r="G43" s="5">
        <f>K38</f>
        <v>15</v>
      </c>
      <c r="H43" s="5">
        <f>L38</f>
        <v>22</v>
      </c>
    </row>
    <row r="44" spans="2:12">
      <c r="G44" s="9">
        <f>G43+H43</f>
        <v>37</v>
      </c>
      <c r="H44" s="10"/>
    </row>
  </sheetData>
  <mergeCells count="16">
    <mergeCell ref="G44:H44"/>
    <mergeCell ref="G22:H22"/>
    <mergeCell ref="B26:L26"/>
    <mergeCell ref="B28:B29"/>
    <mergeCell ref="C28:D28"/>
    <mergeCell ref="E28:F28"/>
    <mergeCell ref="G28:H28"/>
    <mergeCell ref="I28:J28"/>
    <mergeCell ref="K28:L28"/>
    <mergeCell ref="B4:L4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5:E33"/>
  <sheetViews>
    <sheetView topLeftCell="A16" workbookViewId="0">
      <selection activeCell="E35" sqref="E35"/>
    </sheetView>
  </sheetViews>
  <sheetFormatPr defaultRowHeight="15"/>
  <cols>
    <col min="3" max="5" width="13" customWidth="1"/>
  </cols>
  <sheetData>
    <row r="5" spans="2:5" ht="38.25" customHeight="1">
      <c r="B5" s="16" t="s">
        <v>31</v>
      </c>
      <c r="C5" s="16"/>
      <c r="D5" s="16"/>
      <c r="E5" s="16"/>
    </row>
    <row r="6" spans="2:5">
      <c r="B6" s="17"/>
      <c r="C6" s="17"/>
      <c r="D6" s="17"/>
      <c r="E6" s="17"/>
    </row>
    <row r="7" spans="2:5" ht="30">
      <c r="B7" s="18" t="s">
        <v>1</v>
      </c>
      <c r="C7" s="18" t="s">
        <v>32</v>
      </c>
      <c r="D7" s="18" t="s">
        <v>33</v>
      </c>
      <c r="E7" s="18" t="s">
        <v>7</v>
      </c>
    </row>
    <row r="8" spans="2:5">
      <c r="B8" s="19" t="s">
        <v>10</v>
      </c>
      <c r="C8" s="18">
        <v>32</v>
      </c>
      <c r="D8" s="18">
        <v>27</v>
      </c>
      <c r="E8" s="18">
        <f>SUM(C8:D8)</f>
        <v>59</v>
      </c>
    </row>
    <row r="9" spans="2:5">
      <c r="B9" s="19" t="s">
        <v>11</v>
      </c>
      <c r="C9" s="18">
        <v>7</v>
      </c>
      <c r="D9" s="18">
        <v>5</v>
      </c>
      <c r="E9" s="18">
        <f t="shared" ref="E9:E15" si="0">SUM(C9:D9)</f>
        <v>12</v>
      </c>
    </row>
    <row r="10" spans="2:5">
      <c r="B10" s="19" t="s">
        <v>12</v>
      </c>
      <c r="C10" s="18">
        <v>2</v>
      </c>
      <c r="D10" s="18">
        <v>1</v>
      </c>
      <c r="E10" s="18">
        <f t="shared" si="0"/>
        <v>3</v>
      </c>
    </row>
    <row r="11" spans="2:5">
      <c r="B11" s="19" t="s">
        <v>34</v>
      </c>
      <c r="C11" s="18">
        <v>9</v>
      </c>
      <c r="D11" s="18">
        <v>12</v>
      </c>
      <c r="E11" s="18">
        <f t="shared" si="0"/>
        <v>21</v>
      </c>
    </row>
    <row r="12" spans="2:5">
      <c r="B12" s="19" t="s">
        <v>35</v>
      </c>
      <c r="C12" s="18">
        <v>20</v>
      </c>
      <c r="D12" s="18">
        <v>9</v>
      </c>
      <c r="E12" s="18">
        <f t="shared" si="0"/>
        <v>29</v>
      </c>
    </row>
    <row r="13" spans="2:5">
      <c r="B13" s="19" t="s">
        <v>36</v>
      </c>
      <c r="C13" s="18">
        <v>0</v>
      </c>
      <c r="D13" s="18">
        <v>0</v>
      </c>
      <c r="E13" s="18">
        <f t="shared" si="0"/>
        <v>0</v>
      </c>
    </row>
    <row r="14" spans="2:5">
      <c r="B14" s="19" t="s">
        <v>37</v>
      </c>
      <c r="C14" s="18">
        <v>41</v>
      </c>
      <c r="D14" s="18">
        <v>55</v>
      </c>
      <c r="E14" s="18">
        <f t="shared" si="0"/>
        <v>96</v>
      </c>
    </row>
    <row r="15" spans="2:5">
      <c r="B15" s="19" t="s">
        <v>38</v>
      </c>
      <c r="C15" s="18">
        <v>2</v>
      </c>
      <c r="D15" s="18">
        <v>4</v>
      </c>
      <c r="E15" s="18">
        <f t="shared" si="0"/>
        <v>6</v>
      </c>
    </row>
    <row r="16" spans="2:5">
      <c r="B16" s="19" t="s">
        <v>39</v>
      </c>
      <c r="C16" s="20">
        <f>SUM(C8:C15)</f>
        <v>113</v>
      </c>
      <c r="D16" s="20">
        <f>SUM(D8:D15)</f>
        <v>113</v>
      </c>
      <c r="E16" s="20">
        <f>SUM(C16:D16)</f>
        <v>226</v>
      </c>
    </row>
    <row r="22" spans="2:5" ht="42.75" customHeight="1">
      <c r="B22" s="16" t="s">
        <v>40</v>
      </c>
      <c r="C22" s="16"/>
      <c r="D22" s="16"/>
      <c r="E22" s="16"/>
    </row>
    <row r="23" spans="2:5">
      <c r="B23" s="17"/>
      <c r="C23" s="17"/>
      <c r="D23" s="17"/>
      <c r="E23" s="17"/>
    </row>
    <row r="24" spans="2:5" ht="30">
      <c r="B24" s="18" t="s">
        <v>1</v>
      </c>
      <c r="C24" s="18" t="s">
        <v>32</v>
      </c>
      <c r="D24" s="18" t="s">
        <v>33</v>
      </c>
      <c r="E24" s="18" t="s">
        <v>7</v>
      </c>
    </row>
    <row r="25" spans="2:5">
      <c r="B25" s="19" t="s">
        <v>10</v>
      </c>
      <c r="C25" s="18">
        <v>21</v>
      </c>
      <c r="D25" s="18">
        <v>25</v>
      </c>
      <c r="E25" s="18">
        <f>SUM(C25:D25)</f>
        <v>46</v>
      </c>
    </row>
    <row r="26" spans="2:5">
      <c r="B26" s="19" t="s">
        <v>11</v>
      </c>
      <c r="C26" s="18">
        <v>6</v>
      </c>
      <c r="D26" s="18">
        <v>7</v>
      </c>
      <c r="E26" s="18">
        <f t="shared" ref="E26:E32" si="1">SUM(C26:D26)</f>
        <v>13</v>
      </c>
    </row>
    <row r="27" spans="2:5">
      <c r="B27" s="19" t="s">
        <v>12</v>
      </c>
      <c r="C27" s="18">
        <v>0</v>
      </c>
      <c r="D27" s="18">
        <v>3</v>
      </c>
      <c r="E27" s="18">
        <f t="shared" si="1"/>
        <v>3</v>
      </c>
    </row>
    <row r="28" spans="2:5">
      <c r="B28" s="19" t="s">
        <v>34</v>
      </c>
      <c r="C28" s="18">
        <v>15</v>
      </c>
      <c r="D28" s="18">
        <v>18</v>
      </c>
      <c r="E28" s="18">
        <f t="shared" si="1"/>
        <v>33</v>
      </c>
    </row>
    <row r="29" spans="2:5">
      <c r="B29" s="19" t="s">
        <v>35</v>
      </c>
      <c r="C29" s="18">
        <v>9</v>
      </c>
      <c r="D29" s="18">
        <v>12</v>
      </c>
      <c r="E29" s="18">
        <f t="shared" si="1"/>
        <v>21</v>
      </c>
    </row>
    <row r="30" spans="2:5">
      <c r="B30" s="19" t="s">
        <v>36</v>
      </c>
      <c r="C30" s="18">
        <v>0</v>
      </c>
      <c r="D30" s="18">
        <v>0</v>
      </c>
      <c r="E30" s="18">
        <f t="shared" si="1"/>
        <v>0</v>
      </c>
    </row>
    <row r="31" spans="2:5">
      <c r="B31" s="19" t="s">
        <v>37</v>
      </c>
      <c r="C31" s="18">
        <v>58</v>
      </c>
      <c r="D31" s="18">
        <v>50</v>
      </c>
      <c r="E31" s="18">
        <f t="shared" si="1"/>
        <v>108</v>
      </c>
    </row>
    <row r="32" spans="2:5">
      <c r="B32" s="19" t="s">
        <v>38</v>
      </c>
      <c r="C32" s="18">
        <v>2</v>
      </c>
      <c r="D32" s="18">
        <v>5</v>
      </c>
      <c r="E32" s="18">
        <f t="shared" si="1"/>
        <v>7</v>
      </c>
    </row>
    <row r="33" spans="2:5">
      <c r="B33" s="19" t="s">
        <v>39</v>
      </c>
      <c r="C33" s="20">
        <f>SUM(C25:C32)</f>
        <v>111</v>
      </c>
      <c r="D33" s="20">
        <f>SUM(D25:D32)</f>
        <v>120</v>
      </c>
      <c r="E33" s="20">
        <f>SUM(C33:D33)</f>
        <v>231</v>
      </c>
    </row>
  </sheetData>
  <mergeCells count="2">
    <mergeCell ref="B5:E5"/>
    <mergeCell ref="B22:E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5:E32"/>
  <sheetViews>
    <sheetView tabSelected="1" topLeftCell="A16" workbookViewId="0">
      <selection activeCell="J26" sqref="J26"/>
    </sheetView>
  </sheetViews>
  <sheetFormatPr defaultRowHeight="15"/>
  <cols>
    <col min="2" max="2" width="15" customWidth="1"/>
    <col min="3" max="3" width="13.140625" customWidth="1"/>
  </cols>
  <sheetData>
    <row r="5" spans="2:5" ht="50.25" customHeight="1">
      <c r="B5" s="16" t="s">
        <v>41</v>
      </c>
      <c r="C5" s="16"/>
      <c r="D5" s="16"/>
      <c r="E5" s="16"/>
    </row>
    <row r="6" spans="2:5">
      <c r="B6" s="17"/>
      <c r="C6" s="17"/>
      <c r="D6" s="17"/>
      <c r="E6" s="17"/>
    </row>
    <row r="7" spans="2:5" ht="30">
      <c r="B7" s="18" t="s">
        <v>1</v>
      </c>
      <c r="C7" s="18" t="s">
        <v>32</v>
      </c>
      <c r="D7" s="18" t="s">
        <v>33</v>
      </c>
      <c r="E7" s="18" t="s">
        <v>7</v>
      </c>
    </row>
    <row r="8" spans="2:5" ht="30" customHeight="1">
      <c r="B8" s="19" t="s">
        <v>10</v>
      </c>
      <c r="C8" s="18">
        <v>6</v>
      </c>
      <c r="D8" s="18">
        <v>2</v>
      </c>
      <c r="E8" s="18">
        <f>SUM(C8:D8)</f>
        <v>8</v>
      </c>
    </row>
    <row r="9" spans="2:5" ht="30" customHeight="1">
      <c r="B9" s="19" t="s">
        <v>11</v>
      </c>
      <c r="C9" s="18">
        <v>0</v>
      </c>
      <c r="D9" s="18">
        <v>0</v>
      </c>
      <c r="E9" s="18">
        <f t="shared" ref="E9:E15" si="0">SUM(C9:D9)</f>
        <v>0</v>
      </c>
    </row>
    <row r="10" spans="2:5" ht="30" customHeight="1">
      <c r="B10" s="19" t="s">
        <v>12</v>
      </c>
      <c r="C10" s="18">
        <v>0</v>
      </c>
      <c r="D10" s="18">
        <v>0</v>
      </c>
      <c r="E10" s="18">
        <f t="shared" si="0"/>
        <v>0</v>
      </c>
    </row>
    <row r="11" spans="2:5" ht="30" customHeight="1">
      <c r="B11" s="19" t="s">
        <v>34</v>
      </c>
      <c r="C11" s="18">
        <v>1</v>
      </c>
      <c r="D11" s="18">
        <v>4</v>
      </c>
      <c r="E11" s="18">
        <f t="shared" si="0"/>
        <v>5</v>
      </c>
    </row>
    <row r="12" spans="2:5" ht="30" customHeight="1">
      <c r="B12" s="19" t="s">
        <v>35</v>
      </c>
      <c r="C12" s="18">
        <v>1</v>
      </c>
      <c r="D12" s="18">
        <v>1</v>
      </c>
      <c r="E12" s="18">
        <f t="shared" si="0"/>
        <v>2</v>
      </c>
    </row>
    <row r="13" spans="2:5" ht="30" customHeight="1">
      <c r="B13" s="19" t="s">
        <v>36</v>
      </c>
      <c r="C13" s="18">
        <v>0</v>
      </c>
      <c r="D13" s="18">
        <v>0</v>
      </c>
      <c r="E13" s="18">
        <f t="shared" si="0"/>
        <v>0</v>
      </c>
    </row>
    <row r="14" spans="2:5" ht="30" customHeight="1">
      <c r="B14" s="19" t="s">
        <v>37</v>
      </c>
      <c r="C14" s="18">
        <v>8</v>
      </c>
      <c r="D14" s="18">
        <v>7</v>
      </c>
      <c r="E14" s="18">
        <f t="shared" si="0"/>
        <v>15</v>
      </c>
    </row>
    <row r="15" spans="2:5" ht="30" customHeight="1">
      <c r="B15" s="19" t="s">
        <v>38</v>
      </c>
      <c r="C15" s="18">
        <v>0</v>
      </c>
      <c r="D15" s="18">
        <v>0</v>
      </c>
      <c r="E15" s="18">
        <f t="shared" si="0"/>
        <v>0</v>
      </c>
    </row>
    <row r="16" spans="2:5" ht="30" customHeight="1">
      <c r="B16" s="19" t="s">
        <v>39</v>
      </c>
      <c r="C16" s="20">
        <f>SUM(C8:C15)</f>
        <v>16</v>
      </c>
      <c r="D16" s="20">
        <f>SUM(D8:D15)</f>
        <v>14</v>
      </c>
      <c r="E16" s="20">
        <f>SUM(C16:D16)</f>
        <v>30</v>
      </c>
    </row>
    <row r="21" spans="2:5" ht="57.75" customHeight="1">
      <c r="B21" s="16" t="s">
        <v>42</v>
      </c>
      <c r="C21" s="16"/>
      <c r="D21" s="16"/>
      <c r="E21" s="16"/>
    </row>
    <row r="22" spans="2:5">
      <c r="B22" s="17"/>
      <c r="C22" s="17"/>
      <c r="D22" s="17"/>
      <c r="E22" s="17"/>
    </row>
    <row r="23" spans="2:5">
      <c r="B23" s="18" t="s">
        <v>1</v>
      </c>
      <c r="C23" s="18" t="s">
        <v>32</v>
      </c>
      <c r="D23" s="18" t="s">
        <v>33</v>
      </c>
      <c r="E23" s="18" t="s">
        <v>7</v>
      </c>
    </row>
    <row r="24" spans="2:5">
      <c r="B24" s="19" t="s">
        <v>10</v>
      </c>
      <c r="C24" s="18">
        <v>11</v>
      </c>
      <c r="D24" s="18">
        <v>7</v>
      </c>
      <c r="E24" s="18">
        <f>SUM(C24:D24)</f>
        <v>18</v>
      </c>
    </row>
    <row r="25" spans="2:5">
      <c r="B25" s="19" t="s">
        <v>11</v>
      </c>
      <c r="C25" s="18">
        <v>2</v>
      </c>
      <c r="D25" s="18">
        <v>3</v>
      </c>
      <c r="E25" s="18">
        <f t="shared" ref="E25:E31" si="1">SUM(C25:D25)</f>
        <v>5</v>
      </c>
    </row>
    <row r="26" spans="2:5">
      <c r="B26" s="19" t="s">
        <v>12</v>
      </c>
      <c r="C26" s="18">
        <v>0</v>
      </c>
      <c r="D26" s="18">
        <v>0</v>
      </c>
      <c r="E26" s="18">
        <f t="shared" si="1"/>
        <v>0</v>
      </c>
    </row>
    <row r="27" spans="2:5">
      <c r="B27" s="19" t="s">
        <v>34</v>
      </c>
      <c r="C27" s="18">
        <v>3</v>
      </c>
      <c r="D27" s="18">
        <v>6</v>
      </c>
      <c r="E27" s="18">
        <f t="shared" si="1"/>
        <v>9</v>
      </c>
    </row>
    <row r="28" spans="2:5">
      <c r="B28" s="19" t="s">
        <v>35</v>
      </c>
      <c r="C28" s="18">
        <v>1</v>
      </c>
      <c r="D28" s="18">
        <v>1</v>
      </c>
      <c r="E28" s="18">
        <f t="shared" si="1"/>
        <v>2</v>
      </c>
    </row>
    <row r="29" spans="2:5">
      <c r="B29" s="19" t="s">
        <v>36</v>
      </c>
      <c r="C29" s="18">
        <v>0</v>
      </c>
      <c r="D29" s="18">
        <v>0</v>
      </c>
      <c r="E29" s="18">
        <f t="shared" si="1"/>
        <v>0</v>
      </c>
    </row>
    <row r="30" spans="2:5">
      <c r="B30" s="19" t="s">
        <v>37</v>
      </c>
      <c r="C30" s="18">
        <v>14</v>
      </c>
      <c r="D30" s="18">
        <v>8</v>
      </c>
      <c r="E30" s="18">
        <f t="shared" si="1"/>
        <v>22</v>
      </c>
    </row>
    <row r="31" spans="2:5">
      <c r="B31" s="19" t="s">
        <v>38</v>
      </c>
      <c r="C31" s="18">
        <v>0</v>
      </c>
      <c r="D31" s="18">
        <v>0</v>
      </c>
      <c r="E31" s="18">
        <f t="shared" si="1"/>
        <v>0</v>
      </c>
    </row>
    <row r="32" spans="2:5">
      <c r="B32" s="19" t="s">
        <v>39</v>
      </c>
      <c r="C32" s="20">
        <f>SUM(C24:C31)</f>
        <v>31</v>
      </c>
      <c r="D32" s="20">
        <f>SUM(D24:D31)</f>
        <v>25</v>
      </c>
      <c r="E32" s="20">
        <f>SUM(C32:D32)</f>
        <v>56</v>
      </c>
    </row>
  </sheetData>
  <mergeCells count="2">
    <mergeCell ref="B5:E5"/>
    <mergeCell ref="B21:E2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BTECH 24-25 n 25-26</vt:lpstr>
      <vt:lpstr>MTECH 24-25 n 25-26</vt:lpstr>
      <vt:lpstr>MBA 24-25 n 25-26</vt:lpstr>
      <vt:lpstr>MCA 24-25 n 25-26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2026-01-02T05:22:03Z</dcterms:modified>
</cp:coreProperties>
</file>